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1600" windowHeight="9735"/>
  </bookViews>
  <sheets>
    <sheet name="ING-RTC" sheetId="1" r:id="rId1"/>
  </sheets>
  <definedNames>
    <definedName name="_xlnm.Print_Area" localSheetId="0">'ING-RTC'!$A$1:$K$62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8" i="1" l="1"/>
  <c r="I58" i="1"/>
  <c r="H58" i="1"/>
  <c r="G58" i="1"/>
  <c r="K58" i="1" s="1"/>
  <c r="F58" i="1"/>
  <c r="E58" i="1"/>
  <c r="D58" i="1"/>
  <c r="K56" i="1"/>
  <c r="J56" i="1"/>
  <c r="G56" i="1"/>
  <c r="J55" i="1"/>
  <c r="G55" i="1"/>
  <c r="K55" i="1" s="1"/>
  <c r="J54" i="1"/>
  <c r="G54" i="1"/>
  <c r="K54" i="1" s="1"/>
  <c r="K53" i="1"/>
  <c r="J53" i="1"/>
  <c r="G53" i="1"/>
  <c r="K52" i="1"/>
  <c r="J52" i="1"/>
  <c r="G52" i="1"/>
  <c r="J50" i="1"/>
  <c r="G50" i="1"/>
  <c r="K50" i="1" s="1"/>
  <c r="J49" i="1"/>
  <c r="G49" i="1"/>
  <c r="K49" i="1" s="1"/>
  <c r="K48" i="1"/>
  <c r="J48" i="1"/>
  <c r="G48" i="1"/>
  <c r="K46" i="1"/>
  <c r="J46" i="1"/>
  <c r="G46" i="1"/>
  <c r="J44" i="1"/>
  <c r="G44" i="1"/>
  <c r="K44" i="1" s="1"/>
  <c r="J43" i="1"/>
  <c r="G43" i="1"/>
  <c r="K43" i="1" s="1"/>
  <c r="K41" i="1"/>
  <c r="J41" i="1"/>
  <c r="G41" i="1"/>
  <c r="K39" i="1"/>
  <c r="J39" i="1"/>
  <c r="G39" i="1"/>
  <c r="J38" i="1"/>
  <c r="G38" i="1"/>
  <c r="K38" i="1" s="1"/>
  <c r="J37" i="1"/>
  <c r="G37" i="1"/>
  <c r="K37" i="1" s="1"/>
  <c r="K36" i="1"/>
  <c r="J36" i="1"/>
  <c r="G36" i="1"/>
  <c r="K35" i="1"/>
  <c r="J35" i="1"/>
  <c r="G35" i="1"/>
  <c r="J34" i="1"/>
  <c r="G34" i="1"/>
  <c r="K34" i="1" s="1"/>
  <c r="J32" i="1"/>
  <c r="G32" i="1"/>
  <c r="K32" i="1" s="1"/>
  <c r="K30" i="1"/>
  <c r="J30" i="1"/>
  <c r="G30" i="1"/>
  <c r="K29" i="1"/>
  <c r="J29" i="1"/>
  <c r="G29" i="1"/>
  <c r="J28" i="1"/>
  <c r="G28" i="1"/>
  <c r="K28" i="1" s="1"/>
  <c r="J27" i="1"/>
  <c r="G27" i="1"/>
  <c r="K27" i="1" s="1"/>
  <c r="K26" i="1"/>
  <c r="J26" i="1"/>
  <c r="G26" i="1"/>
  <c r="K25" i="1"/>
  <c r="J25" i="1"/>
  <c r="G25" i="1"/>
  <c r="J24" i="1"/>
  <c r="G24" i="1"/>
  <c r="K24" i="1" s="1"/>
  <c r="J23" i="1"/>
  <c r="G23" i="1"/>
  <c r="K23" i="1" s="1"/>
  <c r="K21" i="1"/>
  <c r="J21" i="1"/>
  <c r="G21" i="1"/>
  <c r="K19" i="1"/>
  <c r="J19" i="1"/>
  <c r="G19" i="1"/>
  <c r="J18" i="1"/>
  <c r="G18" i="1"/>
  <c r="K18" i="1" s="1"/>
  <c r="J16" i="1"/>
  <c r="G16" i="1"/>
  <c r="K16" i="1" s="1"/>
  <c r="K15" i="1"/>
  <c r="J15" i="1"/>
  <c r="G15" i="1"/>
  <c r="K14" i="1"/>
  <c r="J14" i="1"/>
  <c r="G14" i="1"/>
  <c r="J12" i="1"/>
  <c r="G12" i="1"/>
  <c r="K12" i="1" s="1"/>
</calcChain>
</file>

<file path=xl/sharedStrings.xml><?xml version="1.0" encoding="utf-8"?>
<sst xmlns="http://schemas.openxmlformats.org/spreadsheetml/2006/main" count="90" uniqueCount="88">
  <si>
    <t>ESTADO ANALÍTICO DE INGRESOS PRESUPUESTALES POR RUBRO, TIPO, CLASE-CONCEPTO</t>
  </si>
  <si>
    <t>AL 31 DE OCTUBRE DE 2018</t>
  </si>
  <si>
    <t>Fuente del Ingreso (No Tributarios)</t>
  </si>
  <si>
    <t>Ingresos
Estimado</t>
  </si>
  <si>
    <t>Modificaciones a
Ingresos Estimado</t>
  </si>
  <si>
    <t>Ingresos Modificado</t>
  </si>
  <si>
    <t>Ingresos Devengado</t>
  </si>
  <si>
    <t>Ingresos Recaudado</t>
  </si>
  <si>
    <t>Cuentas
por Cobrar</t>
  </si>
  <si>
    <t>% Avance de 
Recaudación</t>
  </si>
  <si>
    <t>Ampliaciones</t>
  </si>
  <si>
    <t>Reducciones</t>
  </si>
  <si>
    <t>2</t>
  </si>
  <si>
    <t>3= (1 + ó - 2)</t>
  </si>
  <si>
    <t>6= (4 - 5)</t>
  </si>
  <si>
    <t>6= (5 / 3)</t>
  </si>
  <si>
    <t>81300000</t>
  </si>
  <si>
    <t>V</t>
  </si>
  <si>
    <t>Productos</t>
  </si>
  <si>
    <t>V.I</t>
  </si>
  <si>
    <t>Productos de Tipo Corriente</t>
  </si>
  <si>
    <t>5111</t>
  </si>
  <si>
    <t>Ley de Transparencia e Información Pública</t>
  </si>
  <si>
    <t>5112</t>
  </si>
  <si>
    <t>Venta Bases de Licitación</t>
  </si>
  <si>
    <t>V.II</t>
  </si>
  <si>
    <t>Productos de Capital</t>
  </si>
  <si>
    <t>5231</t>
  </si>
  <si>
    <t>Productos Financieros</t>
  </si>
  <si>
    <t>VI</t>
  </si>
  <si>
    <t>Aprovechamientos</t>
  </si>
  <si>
    <t>VI.I</t>
  </si>
  <si>
    <t>Aprovechamiento de Tipo Corriente</t>
  </si>
  <si>
    <t>6111</t>
  </si>
  <si>
    <t>Recuperación de IVA</t>
  </si>
  <si>
    <t>6112</t>
  </si>
  <si>
    <t>Ingresos por Recuperación de Primas de Seguros</t>
  </si>
  <si>
    <t>6113</t>
  </si>
  <si>
    <t>Penas Convencionales (Por Incumplimiento de Obras)</t>
  </si>
  <si>
    <t>6114</t>
  </si>
  <si>
    <t>Reintegro de Recursos No Ejercido por Contratistas</t>
  </si>
  <si>
    <t>6115</t>
  </si>
  <si>
    <t>Recuperación de Gastos Varios</t>
  </si>
  <si>
    <t>6116</t>
  </si>
  <si>
    <t>Recuperación de Fianzas</t>
  </si>
  <si>
    <t>6117</t>
  </si>
  <si>
    <t>Estímulo Fiscal</t>
  </si>
  <si>
    <t>VII</t>
  </si>
  <si>
    <t>Ingresos por Ventas de Bienes y Servicios</t>
  </si>
  <si>
    <t>VII.I</t>
  </si>
  <si>
    <t>Ingresos x Vta de bienes y Serv. de Organ. Descent</t>
  </si>
  <si>
    <t>7111</t>
  </si>
  <si>
    <t xml:space="preserve">Servicios de Agua (Parq. Ind. El Salto, SCI, IBM) </t>
  </si>
  <si>
    <t>7112</t>
  </si>
  <si>
    <t>Servicios Operativos (Perforadoras /Eq. Videofil.)</t>
  </si>
  <si>
    <t>7113</t>
  </si>
  <si>
    <t>Servicios Operativos (Vactor)</t>
  </si>
  <si>
    <t>7114</t>
  </si>
  <si>
    <t>Servicios de Analisis de Laboratorio</t>
  </si>
  <si>
    <t>7115</t>
  </si>
  <si>
    <t>Operación y Mantenimiento de PTAR´S</t>
  </si>
  <si>
    <t>VIII</t>
  </si>
  <si>
    <t>Participaciones y Aportaciones</t>
  </si>
  <si>
    <t>VIII.III</t>
  </si>
  <si>
    <t>Convenios</t>
  </si>
  <si>
    <t>8321</t>
  </si>
  <si>
    <t>Recursos Federales</t>
  </si>
  <si>
    <t>IX</t>
  </si>
  <si>
    <t>Transfer., Asignaciones, Subsidios y Otras Ayudas</t>
  </si>
  <si>
    <t>IX.I</t>
  </si>
  <si>
    <t>Transferencias Internas y Asig. al Sector Público</t>
  </si>
  <si>
    <t>9121</t>
  </si>
  <si>
    <t>Gasto Corriente - Subsidio</t>
  </si>
  <si>
    <t>9122</t>
  </si>
  <si>
    <t>Recursos Estatales</t>
  </si>
  <si>
    <t>IX.II</t>
  </si>
  <si>
    <t>Transferencias al Resto del Sector Público</t>
  </si>
  <si>
    <t>9221</t>
  </si>
  <si>
    <t>Ap. Const. Op y Mtto PTAR El Ahogado y Agua Prieta</t>
  </si>
  <si>
    <t>9222</t>
  </si>
  <si>
    <t>Recursos Materia de Aguas Nacionales (SIAPA)</t>
  </si>
  <si>
    <t>9223</t>
  </si>
  <si>
    <t>Recursos Municipales</t>
  </si>
  <si>
    <t>9224</t>
  </si>
  <si>
    <t xml:space="preserve">Convenios Consejos Cuencas (Otros Estados) </t>
  </si>
  <si>
    <t>TOTAL DE INGRESOS:</t>
  </si>
  <si>
    <r>
      <t xml:space="preserve">Notas: </t>
    </r>
    <r>
      <rPr>
        <sz val="8"/>
        <color indexed="8"/>
        <rFont val="Calibri"/>
        <family val="2"/>
      </rPr>
      <t xml:space="preserve"> En los Ingresos Devengado y Recaudado se incluyen montos correspondientes a las cuentas por cobrar del presupuesto de Ingresos del ejercicio 2017.</t>
    </r>
  </si>
  <si>
    <r>
      <rPr>
        <b/>
        <sz val="8"/>
        <color indexed="9"/>
        <rFont val="Calibri"/>
        <family val="2"/>
      </rPr>
      <t xml:space="preserve">Notas: </t>
    </r>
    <r>
      <rPr>
        <b/>
        <sz val="8"/>
        <color indexed="8"/>
        <rFont val="Calibri"/>
        <family val="2"/>
      </rPr>
      <t xml:space="preserve"> </t>
    </r>
    <r>
      <rPr>
        <sz val="8"/>
        <color indexed="8"/>
        <rFont val="Calibri"/>
        <family val="2"/>
      </rPr>
      <t>El presente estado de ingresos presupuestario incluye remanentes del ejercicio 2017, mismos que se encuentran etiquetados para Inversión Pública y Gasto Corriente.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</si>
</sst>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8"/>
      <color indexed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Fill="1" applyBorder="1" applyAlignment="1">
      <alignment vertical="center"/>
    </xf>
    <xf numFmtId="49" fontId="0" fillId="0" borderId="0" xfId="0" applyNumberFormat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3" borderId="0" xfId="0" applyNumberFormat="1" applyFont="1" applyFill="1" applyAlignment="1">
      <alignment horizontal="center" vertical="center"/>
    </xf>
    <xf numFmtId="0" fontId="4" fillId="3" borderId="0" xfId="0" quotePrefix="1" applyFont="1" applyFill="1" applyAlignment="1">
      <alignment vertical="center"/>
    </xf>
    <xf numFmtId="4" fontId="4" fillId="3" borderId="0" xfId="0" applyNumberFormat="1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0" borderId="0" xfId="0" quotePrefix="1" applyFont="1" applyAlignment="1">
      <alignment vertical="center"/>
    </xf>
    <xf numFmtId="4" fontId="4" fillId="0" borderId="0" xfId="0" applyNumberFormat="1" applyFont="1" applyFill="1" applyAlignment="1">
      <alignment vertical="center"/>
    </xf>
    <xf numFmtId="9" fontId="4" fillId="0" borderId="0" xfId="0" applyNumberFormat="1" applyFont="1" applyAlignment="1">
      <alignment horizontal="center" vertical="center"/>
    </xf>
    <xf numFmtId="0" fontId="0" fillId="0" borderId="0" xfId="0" quotePrefix="1" applyAlignment="1">
      <alignment vertical="center"/>
    </xf>
    <xf numFmtId="4" fontId="5" fillId="0" borderId="0" xfId="0" applyNumberFormat="1" applyFont="1" applyFill="1" applyAlignment="1">
      <alignment vertical="center"/>
    </xf>
    <xf numFmtId="9" fontId="0" fillId="0" borderId="0" xfId="0" applyNumberFormat="1" applyAlignment="1">
      <alignment horizontal="center" vertical="center"/>
    </xf>
    <xf numFmtId="0" fontId="5" fillId="0" borderId="0" xfId="1" applyAlignment="1">
      <alignment vertical="center"/>
    </xf>
    <xf numFmtId="49" fontId="5" fillId="0" borderId="0" xfId="1" applyNumberFormat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49" fontId="0" fillId="0" borderId="0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2.png@01CEAE12.C21B81B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0</xdr:rowOff>
    </xdr:from>
    <xdr:to>
      <xdr:col>2</xdr:col>
      <xdr:colOff>1381125</xdr:colOff>
      <xdr:row>4</xdr:row>
      <xdr:rowOff>152400</xdr:rowOff>
    </xdr:to>
    <xdr:pic>
      <xdr:nvPicPr>
        <xdr:cNvPr id="2" name="2 Imagen" descr="cid:image002.png@01CEAE12.C21B81B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20574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1076325</xdr:colOff>
      <xdr:row>1</xdr:row>
      <xdr:rowOff>0</xdr:rowOff>
    </xdr:from>
    <xdr:to>
      <xdr:col>11</xdr:col>
      <xdr:colOff>190500</xdr:colOff>
      <xdr:row>4</xdr:row>
      <xdr:rowOff>85725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123825"/>
          <a:ext cx="22002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topLeftCell="A4" workbookViewId="0">
      <selection activeCell="C21" sqref="C21"/>
    </sheetView>
  </sheetViews>
  <sheetFormatPr baseColWidth="10" defaultColWidth="10.7109375" defaultRowHeight="15" x14ac:dyDescent="0.25"/>
  <cols>
    <col min="1" max="1" width="1.7109375" style="1" customWidth="1"/>
    <col min="2" max="2" width="10.7109375" style="2" customWidth="1"/>
    <col min="3" max="3" width="50.5703125" style="1" customWidth="1"/>
    <col min="4" max="10" width="16.7109375" style="1" customWidth="1"/>
    <col min="11" max="11" width="12.85546875" style="1" bestFit="1" customWidth="1"/>
    <col min="12" max="16384" width="10.7109375" style="1"/>
  </cols>
  <sheetData>
    <row r="1" spans="1:12" ht="9.9499999999999993" customHeight="1" x14ac:dyDescent="0.25">
      <c r="L1" s="3"/>
    </row>
    <row r="2" spans="1:12" x14ac:dyDescent="0.25">
      <c r="L2" s="3"/>
    </row>
    <row r="3" spans="1:12" ht="15.75" x14ac:dyDescent="0.25">
      <c r="B3" s="28" t="s">
        <v>0</v>
      </c>
      <c r="C3" s="28"/>
      <c r="D3" s="28"/>
      <c r="E3" s="28"/>
      <c r="F3" s="28"/>
      <c r="G3" s="28"/>
      <c r="H3" s="28"/>
      <c r="I3" s="28"/>
      <c r="J3" s="28"/>
      <c r="K3" s="28"/>
      <c r="L3" s="3"/>
    </row>
    <row r="4" spans="1:12" x14ac:dyDescent="0.25">
      <c r="B4" s="29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3"/>
    </row>
    <row r="5" spans="1:12" x14ac:dyDescent="0.25">
      <c r="L5" s="3"/>
    </row>
    <row r="6" spans="1:12" x14ac:dyDescent="0.25">
      <c r="L6" s="3"/>
    </row>
    <row r="7" spans="1:12" ht="30.75" customHeight="1" x14ac:dyDescent="0.25">
      <c r="A7" s="4"/>
      <c r="B7" s="30" t="s">
        <v>2</v>
      </c>
      <c r="C7" s="31"/>
      <c r="D7" s="32" t="s">
        <v>3</v>
      </c>
      <c r="E7" s="32" t="s">
        <v>4</v>
      </c>
      <c r="F7" s="32"/>
      <c r="G7" s="32" t="s">
        <v>5</v>
      </c>
      <c r="H7" s="32" t="s">
        <v>6</v>
      </c>
      <c r="I7" s="32" t="s">
        <v>7</v>
      </c>
      <c r="J7" s="32" t="s">
        <v>8</v>
      </c>
      <c r="K7" s="34" t="s">
        <v>9</v>
      </c>
      <c r="L7" s="3"/>
    </row>
    <row r="8" spans="1:12" ht="27.75" customHeight="1" x14ac:dyDescent="0.25">
      <c r="A8" s="4"/>
      <c r="B8" s="30"/>
      <c r="C8" s="31"/>
      <c r="D8" s="33"/>
      <c r="E8" s="5" t="s">
        <v>10</v>
      </c>
      <c r="F8" s="5" t="s">
        <v>11</v>
      </c>
      <c r="G8" s="33"/>
      <c r="H8" s="33"/>
      <c r="I8" s="33"/>
      <c r="J8" s="33"/>
      <c r="K8" s="35"/>
      <c r="L8" s="3"/>
    </row>
    <row r="9" spans="1:12" ht="15" hidden="1" customHeight="1" x14ac:dyDescent="0.25">
      <c r="A9" s="6"/>
      <c r="B9" s="6"/>
      <c r="C9" s="6"/>
      <c r="D9" s="7">
        <v>1</v>
      </c>
      <c r="E9" s="7" t="s">
        <v>12</v>
      </c>
      <c r="F9" s="7" t="s">
        <v>12</v>
      </c>
      <c r="G9" s="7" t="s">
        <v>13</v>
      </c>
      <c r="H9" s="7">
        <v>4</v>
      </c>
      <c r="I9" s="7">
        <v>5</v>
      </c>
      <c r="J9" s="7" t="s">
        <v>14</v>
      </c>
      <c r="K9" s="7" t="s">
        <v>15</v>
      </c>
      <c r="L9" s="3"/>
    </row>
    <row r="10" spans="1:12" ht="15" hidden="1" customHeight="1" x14ac:dyDescent="0.25">
      <c r="A10" s="6"/>
      <c r="B10" s="6"/>
      <c r="C10" s="6"/>
      <c r="D10" s="6">
        <v>81100000</v>
      </c>
      <c r="E10" s="6" t="s">
        <v>16</v>
      </c>
      <c r="F10" s="6" t="s">
        <v>16</v>
      </c>
      <c r="G10" s="6"/>
      <c r="H10" s="6">
        <v>81400000</v>
      </c>
      <c r="I10" s="6">
        <v>81500000</v>
      </c>
      <c r="J10" s="6"/>
      <c r="K10" s="6"/>
      <c r="L10" s="3"/>
    </row>
    <row r="11" spans="1:12" x14ac:dyDescent="0.25">
      <c r="L11" s="3"/>
    </row>
    <row r="12" spans="1:12" x14ac:dyDescent="0.25">
      <c r="B12" s="8" t="s">
        <v>17</v>
      </c>
      <c r="C12" s="9" t="s">
        <v>18</v>
      </c>
      <c r="D12" s="10">
        <v>10000000</v>
      </c>
      <c r="E12" s="10">
        <v>6000500</v>
      </c>
      <c r="F12" s="10">
        <v>0</v>
      </c>
      <c r="G12" s="10">
        <f>D12 + E12 - F12</f>
        <v>16000500</v>
      </c>
      <c r="H12" s="10">
        <v>14859619.710000001</v>
      </c>
      <c r="I12" s="10">
        <v>14859619.710000001</v>
      </c>
      <c r="J12" s="10">
        <f>H12 -I12</f>
        <v>0</v>
      </c>
      <c r="K12" s="11">
        <f>IF(G12&lt;&gt;0, I12 / G12, 0)</f>
        <v>0.92869721008718487</v>
      </c>
      <c r="L12" s="3"/>
    </row>
    <row r="13" spans="1:12" x14ac:dyDescent="0.25">
      <c r="L13" s="3"/>
    </row>
    <row r="14" spans="1:12" x14ac:dyDescent="0.25">
      <c r="B14" s="7" t="s">
        <v>19</v>
      </c>
      <c r="C14" s="12" t="s">
        <v>20</v>
      </c>
      <c r="D14" s="13">
        <v>0</v>
      </c>
      <c r="E14" s="13">
        <v>500</v>
      </c>
      <c r="F14" s="13">
        <v>0</v>
      </c>
      <c r="G14" s="13">
        <f>D14 + E14 - F14</f>
        <v>500</v>
      </c>
      <c r="H14" s="13">
        <v>278</v>
      </c>
      <c r="I14" s="13">
        <v>278</v>
      </c>
      <c r="J14" s="13">
        <f>H14 - I14</f>
        <v>0</v>
      </c>
      <c r="K14" s="14">
        <f>IF(G14&lt;&gt;0, I14 / G14, 0)</f>
        <v>0.55600000000000005</v>
      </c>
      <c r="L14" s="3"/>
    </row>
    <row r="15" spans="1:12" x14ac:dyDescent="0.25">
      <c r="B15" s="6" t="s">
        <v>21</v>
      </c>
      <c r="C15" s="15" t="s">
        <v>22</v>
      </c>
      <c r="D15" s="16">
        <v>0</v>
      </c>
      <c r="E15" s="16">
        <v>500</v>
      </c>
      <c r="F15" s="16">
        <v>0</v>
      </c>
      <c r="G15" s="16">
        <f>D15 + E15 - F15</f>
        <v>500</v>
      </c>
      <c r="H15" s="16">
        <v>278</v>
      </c>
      <c r="I15" s="16">
        <v>278</v>
      </c>
      <c r="J15" s="16">
        <f>H15 - I15</f>
        <v>0</v>
      </c>
      <c r="K15" s="17">
        <f>IF(G15&lt;&gt;0, I15 / G15, 0)</f>
        <v>0.55600000000000005</v>
      </c>
      <c r="L15" s="3"/>
    </row>
    <row r="16" spans="1:12" x14ac:dyDescent="0.25">
      <c r="B16" s="6" t="s">
        <v>23</v>
      </c>
      <c r="C16" s="15" t="s">
        <v>24</v>
      </c>
      <c r="D16" s="16">
        <v>0</v>
      </c>
      <c r="E16" s="16">
        <v>0</v>
      </c>
      <c r="F16" s="16">
        <v>0</v>
      </c>
      <c r="G16" s="16">
        <f>D16 + E16 - F16</f>
        <v>0</v>
      </c>
      <c r="H16" s="16">
        <v>0</v>
      </c>
      <c r="I16" s="16">
        <v>0</v>
      </c>
      <c r="J16" s="16">
        <f>H16 - I16</f>
        <v>0</v>
      </c>
      <c r="K16" s="17">
        <f>IF(G16&lt;&gt;0, I16 / G16, 0)</f>
        <v>0</v>
      </c>
      <c r="L16" s="3"/>
    </row>
    <row r="17" spans="2:12" x14ac:dyDescent="0.25">
      <c r="L17" s="3"/>
    </row>
    <row r="18" spans="2:12" x14ac:dyDescent="0.25">
      <c r="B18" s="7" t="s">
        <v>25</v>
      </c>
      <c r="C18" s="12" t="s">
        <v>26</v>
      </c>
      <c r="D18" s="13">
        <v>10000000</v>
      </c>
      <c r="E18" s="13">
        <v>6000000</v>
      </c>
      <c r="F18" s="13">
        <v>0</v>
      </c>
      <c r="G18" s="13">
        <f>D18 + E18 - F18</f>
        <v>16000000</v>
      </c>
      <c r="H18" s="13">
        <v>14859341.710000001</v>
      </c>
      <c r="I18" s="13">
        <v>14859341.710000001</v>
      </c>
      <c r="J18" s="13">
        <f>H18 - I18</f>
        <v>0</v>
      </c>
      <c r="K18" s="14">
        <f>IF(G18&lt;&gt;0, I18 / G18, 0)</f>
        <v>0.92870885687500004</v>
      </c>
      <c r="L18" s="3"/>
    </row>
    <row r="19" spans="2:12" x14ac:dyDescent="0.25">
      <c r="B19" s="6" t="s">
        <v>27</v>
      </c>
      <c r="C19" s="15" t="s">
        <v>28</v>
      </c>
      <c r="D19" s="16">
        <v>10000000</v>
      </c>
      <c r="E19" s="16">
        <v>6000000</v>
      </c>
      <c r="F19" s="16">
        <v>0</v>
      </c>
      <c r="G19" s="16">
        <f>D19 + E19 - F19</f>
        <v>16000000</v>
      </c>
      <c r="H19" s="16">
        <v>14859341.710000001</v>
      </c>
      <c r="I19" s="16">
        <v>14859341.710000001</v>
      </c>
      <c r="J19" s="16">
        <f>H19 - I19</f>
        <v>0</v>
      </c>
      <c r="K19" s="17">
        <f>IF(G19&lt;&gt;0, I19 / G19, 0)</f>
        <v>0.92870885687500004</v>
      </c>
      <c r="L19" s="3"/>
    </row>
    <row r="20" spans="2:12" x14ac:dyDescent="0.25">
      <c r="L20" s="3"/>
    </row>
    <row r="21" spans="2:12" x14ac:dyDescent="0.25">
      <c r="B21" s="8" t="s">
        <v>29</v>
      </c>
      <c r="C21" s="9" t="s">
        <v>30</v>
      </c>
      <c r="D21" s="10">
        <v>0</v>
      </c>
      <c r="E21" s="10">
        <v>88894557</v>
      </c>
      <c r="F21" s="10">
        <v>32290557</v>
      </c>
      <c r="G21" s="10">
        <f>D21 + E21 - F21</f>
        <v>56604000</v>
      </c>
      <c r="H21" s="10">
        <v>56643904.609999999</v>
      </c>
      <c r="I21" s="10">
        <v>56622724.380000003</v>
      </c>
      <c r="J21" s="10">
        <f>H21 -I21</f>
        <v>21180.229999996722</v>
      </c>
      <c r="K21" s="11">
        <f>IF(G21&lt;&gt;0, I21 / G21, 0)</f>
        <v>1.0003307960568157</v>
      </c>
      <c r="L21" s="3"/>
    </row>
    <row r="22" spans="2:12" x14ac:dyDescent="0.25">
      <c r="L22" s="3"/>
    </row>
    <row r="23" spans="2:12" x14ac:dyDescent="0.25">
      <c r="B23" s="7" t="s">
        <v>31</v>
      </c>
      <c r="C23" s="12" t="s">
        <v>32</v>
      </c>
      <c r="D23" s="13">
        <v>0</v>
      </c>
      <c r="E23" s="13">
        <v>88894557</v>
      </c>
      <c r="F23" s="13">
        <v>32290557</v>
      </c>
      <c r="G23" s="13">
        <f t="shared" ref="G23:G30" si="0">D23 + E23 - F23</f>
        <v>56604000</v>
      </c>
      <c r="H23" s="13">
        <v>56643904.609999999</v>
      </c>
      <c r="I23" s="13">
        <v>56622724.380000003</v>
      </c>
      <c r="J23" s="13">
        <f t="shared" ref="J23:J30" si="1">H23 - I23</f>
        <v>21180.229999996722</v>
      </c>
      <c r="K23" s="14">
        <f t="shared" ref="K23:K30" si="2">IF(G23&lt;&gt;0, I23 / G23, 0)</f>
        <v>1.0003307960568157</v>
      </c>
      <c r="L23" s="3"/>
    </row>
    <row r="24" spans="2:12" x14ac:dyDescent="0.25">
      <c r="B24" s="6" t="s">
        <v>33</v>
      </c>
      <c r="C24" s="15" t="s">
        <v>34</v>
      </c>
      <c r="D24" s="16">
        <v>0</v>
      </c>
      <c r="E24" s="16">
        <v>88262557</v>
      </c>
      <c r="F24" s="16">
        <v>32290557</v>
      </c>
      <c r="G24" s="16">
        <f t="shared" si="0"/>
        <v>55972000</v>
      </c>
      <c r="H24" s="16">
        <v>55960095</v>
      </c>
      <c r="I24" s="16">
        <v>55960095</v>
      </c>
      <c r="J24" s="16">
        <f t="shared" si="1"/>
        <v>0</v>
      </c>
      <c r="K24" s="17">
        <f t="shared" si="2"/>
        <v>0.9997873043664689</v>
      </c>
      <c r="L24" s="3"/>
    </row>
    <row r="25" spans="2:12" x14ac:dyDescent="0.25">
      <c r="B25" s="6" t="s">
        <v>35</v>
      </c>
      <c r="C25" s="15" t="s">
        <v>36</v>
      </c>
      <c r="D25" s="16">
        <v>0</v>
      </c>
      <c r="E25" s="16">
        <v>600000</v>
      </c>
      <c r="F25" s="16">
        <v>0</v>
      </c>
      <c r="G25" s="16">
        <f t="shared" si="0"/>
        <v>600000</v>
      </c>
      <c r="H25" s="16">
        <v>597305.07999999996</v>
      </c>
      <c r="I25" s="16">
        <v>597305.07999999996</v>
      </c>
      <c r="J25" s="16">
        <f t="shared" si="1"/>
        <v>0</v>
      </c>
      <c r="K25" s="17">
        <f t="shared" si="2"/>
        <v>0.99550846666666659</v>
      </c>
      <c r="L25" s="3"/>
    </row>
    <row r="26" spans="2:12" x14ac:dyDescent="0.25">
      <c r="B26" s="6" t="s">
        <v>37</v>
      </c>
      <c r="C26" s="15" t="s">
        <v>38</v>
      </c>
      <c r="D26" s="16">
        <v>0</v>
      </c>
      <c r="E26" s="16">
        <v>22000</v>
      </c>
      <c r="F26" s="16">
        <v>0</v>
      </c>
      <c r="G26" s="16">
        <f t="shared" si="0"/>
        <v>22000</v>
      </c>
      <c r="H26" s="16">
        <v>21180.23</v>
      </c>
      <c r="I26" s="16">
        <v>0</v>
      </c>
      <c r="J26" s="16">
        <f t="shared" si="1"/>
        <v>21180.23</v>
      </c>
      <c r="K26" s="17">
        <f t="shared" si="2"/>
        <v>0</v>
      </c>
      <c r="L26" s="3"/>
    </row>
    <row r="27" spans="2:12" x14ac:dyDescent="0.25">
      <c r="B27" s="6" t="s">
        <v>39</v>
      </c>
      <c r="C27" s="15" t="s">
        <v>40</v>
      </c>
      <c r="D27" s="16">
        <v>0</v>
      </c>
      <c r="E27" s="16">
        <v>8000</v>
      </c>
      <c r="F27" s="16">
        <v>0</v>
      </c>
      <c r="G27" s="16">
        <f t="shared" si="0"/>
        <v>8000</v>
      </c>
      <c r="H27" s="16">
        <v>47838.5</v>
      </c>
      <c r="I27" s="16">
        <v>47838.5</v>
      </c>
      <c r="J27" s="16">
        <f t="shared" si="1"/>
        <v>0</v>
      </c>
      <c r="K27" s="17">
        <f t="shared" si="2"/>
        <v>5.9798125000000004</v>
      </c>
      <c r="L27" s="3"/>
    </row>
    <row r="28" spans="2:12" x14ac:dyDescent="0.25">
      <c r="B28" s="6" t="s">
        <v>41</v>
      </c>
      <c r="C28" s="15" t="s">
        <v>42</v>
      </c>
      <c r="D28" s="16">
        <v>0</v>
      </c>
      <c r="E28" s="16">
        <v>2000</v>
      </c>
      <c r="F28" s="16">
        <v>0</v>
      </c>
      <c r="G28" s="16">
        <f t="shared" si="0"/>
        <v>2000</v>
      </c>
      <c r="H28" s="16">
        <v>17485.8</v>
      </c>
      <c r="I28" s="16">
        <v>17485.8</v>
      </c>
      <c r="J28" s="16">
        <f t="shared" si="1"/>
        <v>0</v>
      </c>
      <c r="K28" s="17">
        <f t="shared" si="2"/>
        <v>8.7428999999999988</v>
      </c>
      <c r="L28" s="3"/>
    </row>
    <row r="29" spans="2:12" x14ac:dyDescent="0.25">
      <c r="B29" s="6" t="s">
        <v>43</v>
      </c>
      <c r="C29" s="15" t="s">
        <v>44</v>
      </c>
      <c r="D29" s="16">
        <v>0</v>
      </c>
      <c r="E29" s="16">
        <v>0</v>
      </c>
      <c r="F29" s="16">
        <v>0</v>
      </c>
      <c r="G29" s="16">
        <f t="shared" si="0"/>
        <v>0</v>
      </c>
      <c r="H29" s="16">
        <v>0</v>
      </c>
      <c r="I29" s="16">
        <v>0</v>
      </c>
      <c r="J29" s="16">
        <f t="shared" si="1"/>
        <v>0</v>
      </c>
      <c r="K29" s="17">
        <f t="shared" si="2"/>
        <v>0</v>
      </c>
      <c r="L29" s="3"/>
    </row>
    <row r="30" spans="2:12" x14ac:dyDescent="0.25">
      <c r="B30" s="6" t="s">
        <v>45</v>
      </c>
      <c r="C30" s="15" t="s">
        <v>46</v>
      </c>
      <c r="D30" s="16">
        <v>0</v>
      </c>
      <c r="E30" s="16">
        <v>0</v>
      </c>
      <c r="F30" s="16">
        <v>0</v>
      </c>
      <c r="G30" s="16">
        <f t="shared" si="0"/>
        <v>0</v>
      </c>
      <c r="H30" s="16">
        <v>0</v>
      </c>
      <c r="I30" s="16">
        <v>0</v>
      </c>
      <c r="J30" s="16">
        <f t="shared" si="1"/>
        <v>0</v>
      </c>
      <c r="K30" s="17">
        <f t="shared" si="2"/>
        <v>0</v>
      </c>
      <c r="L30" s="3"/>
    </row>
    <row r="31" spans="2:12" x14ac:dyDescent="0.25">
      <c r="L31" s="3"/>
    </row>
    <row r="32" spans="2:12" x14ac:dyDescent="0.25">
      <c r="B32" s="8" t="s">
        <v>47</v>
      </c>
      <c r="C32" s="9" t="s">
        <v>48</v>
      </c>
      <c r="D32" s="10">
        <v>21600000</v>
      </c>
      <c r="E32" s="10">
        <v>3200000</v>
      </c>
      <c r="F32" s="10">
        <v>0</v>
      </c>
      <c r="G32" s="10">
        <f>D32 + E32 - F32</f>
        <v>24800000</v>
      </c>
      <c r="H32" s="10">
        <v>23565042.66</v>
      </c>
      <c r="I32" s="10">
        <v>22254116.150000002</v>
      </c>
      <c r="J32" s="10">
        <f>H32 -I32</f>
        <v>1310926.5099999979</v>
      </c>
      <c r="K32" s="11">
        <f>IF(G32&lt;&gt;0, I32 / G32, 0)</f>
        <v>0.89734339314516143</v>
      </c>
      <c r="L32" s="3"/>
    </row>
    <row r="33" spans="2:12" x14ac:dyDescent="0.25">
      <c r="L33" s="3"/>
    </row>
    <row r="34" spans="2:12" x14ac:dyDescent="0.25">
      <c r="B34" s="7" t="s">
        <v>49</v>
      </c>
      <c r="C34" s="12" t="s">
        <v>50</v>
      </c>
      <c r="D34" s="13">
        <v>21600000</v>
      </c>
      <c r="E34" s="13">
        <v>3200000</v>
      </c>
      <c r="F34" s="13">
        <v>0</v>
      </c>
      <c r="G34" s="13">
        <f t="shared" ref="G34:G39" si="3">D34 + E34 - F34</f>
        <v>24800000</v>
      </c>
      <c r="H34" s="13">
        <v>23565042.66</v>
      </c>
      <c r="I34" s="13">
        <v>22254116.150000002</v>
      </c>
      <c r="J34" s="13">
        <f t="shared" ref="J34:J39" si="4">H34 - I34</f>
        <v>1310926.5099999979</v>
      </c>
      <c r="K34" s="14">
        <f t="shared" ref="K34:K39" si="5">IF(G34&lt;&gt;0, I34 / G34, 0)</f>
        <v>0.89734339314516143</v>
      </c>
      <c r="L34" s="3"/>
    </row>
    <row r="35" spans="2:12" x14ac:dyDescent="0.25">
      <c r="B35" s="6" t="s">
        <v>51</v>
      </c>
      <c r="C35" s="15" t="s">
        <v>52</v>
      </c>
      <c r="D35" s="16">
        <v>9000000</v>
      </c>
      <c r="E35" s="16">
        <v>1000000</v>
      </c>
      <c r="F35" s="16">
        <v>0</v>
      </c>
      <c r="G35" s="16">
        <f t="shared" si="3"/>
        <v>10000000</v>
      </c>
      <c r="H35" s="16">
        <v>8738746.2000000011</v>
      </c>
      <c r="I35" s="16">
        <v>8586571.8499999978</v>
      </c>
      <c r="J35" s="16">
        <f t="shared" si="4"/>
        <v>152174.35000000335</v>
      </c>
      <c r="K35" s="17">
        <f t="shared" si="5"/>
        <v>0.85865718499999977</v>
      </c>
      <c r="L35" s="3"/>
    </row>
    <row r="36" spans="2:12" x14ac:dyDescent="0.25">
      <c r="B36" s="6" t="s">
        <v>53</v>
      </c>
      <c r="C36" s="15" t="s">
        <v>54</v>
      </c>
      <c r="D36" s="16">
        <v>500000</v>
      </c>
      <c r="E36" s="16">
        <v>0</v>
      </c>
      <c r="F36" s="16">
        <v>0</v>
      </c>
      <c r="G36" s="16">
        <f t="shared" si="3"/>
        <v>500000</v>
      </c>
      <c r="H36" s="16">
        <v>463418.03999999992</v>
      </c>
      <c r="I36" s="16">
        <v>426011.17999999993</v>
      </c>
      <c r="J36" s="16">
        <f t="shared" si="4"/>
        <v>37406.859999999986</v>
      </c>
      <c r="K36" s="17">
        <f t="shared" si="5"/>
        <v>0.85202235999999987</v>
      </c>
      <c r="L36" s="3"/>
    </row>
    <row r="37" spans="2:12" x14ac:dyDescent="0.25">
      <c r="B37" s="6" t="s">
        <v>55</v>
      </c>
      <c r="C37" s="15" t="s">
        <v>56</v>
      </c>
      <c r="D37" s="16">
        <v>100000</v>
      </c>
      <c r="E37" s="16">
        <v>0</v>
      </c>
      <c r="F37" s="16">
        <v>0</v>
      </c>
      <c r="G37" s="16">
        <f t="shared" si="3"/>
        <v>100000</v>
      </c>
      <c r="H37" s="16">
        <v>39720.39</v>
      </c>
      <c r="I37" s="16">
        <v>0</v>
      </c>
      <c r="J37" s="16">
        <f t="shared" si="4"/>
        <v>39720.39</v>
      </c>
      <c r="K37" s="17">
        <f t="shared" si="5"/>
        <v>0</v>
      </c>
      <c r="L37" s="3"/>
    </row>
    <row r="38" spans="2:12" x14ac:dyDescent="0.25">
      <c r="B38" s="6" t="s">
        <v>57</v>
      </c>
      <c r="C38" s="15" t="s">
        <v>58</v>
      </c>
      <c r="D38" s="16">
        <v>0</v>
      </c>
      <c r="E38" s="16">
        <v>0</v>
      </c>
      <c r="F38" s="16">
        <v>0</v>
      </c>
      <c r="G38" s="16">
        <f t="shared" si="3"/>
        <v>0</v>
      </c>
      <c r="H38" s="16">
        <v>7920</v>
      </c>
      <c r="I38" s="16">
        <v>0</v>
      </c>
      <c r="J38" s="16">
        <f t="shared" si="4"/>
        <v>7920</v>
      </c>
      <c r="K38" s="17">
        <f t="shared" si="5"/>
        <v>0</v>
      </c>
      <c r="L38" s="3"/>
    </row>
    <row r="39" spans="2:12" x14ac:dyDescent="0.25">
      <c r="B39" s="6" t="s">
        <v>59</v>
      </c>
      <c r="C39" s="15" t="s">
        <v>60</v>
      </c>
      <c r="D39" s="16">
        <v>12000000</v>
      </c>
      <c r="E39" s="16">
        <v>2200000</v>
      </c>
      <c r="F39" s="16">
        <v>0</v>
      </c>
      <c r="G39" s="16">
        <f t="shared" si="3"/>
        <v>14200000</v>
      </c>
      <c r="H39" s="16">
        <v>14315238.029999999</v>
      </c>
      <c r="I39" s="16">
        <v>13241533.119999999</v>
      </c>
      <c r="J39" s="16">
        <f t="shared" si="4"/>
        <v>1073704.9100000001</v>
      </c>
      <c r="K39" s="17">
        <f t="shared" si="5"/>
        <v>0.93250233239436608</v>
      </c>
      <c r="L39" s="3"/>
    </row>
    <row r="40" spans="2:12" x14ac:dyDescent="0.25">
      <c r="L40" s="3"/>
    </row>
    <row r="41" spans="2:12" x14ac:dyDescent="0.25">
      <c r="B41" s="8" t="s">
        <v>61</v>
      </c>
      <c r="C41" s="9" t="s">
        <v>62</v>
      </c>
      <c r="D41" s="10">
        <v>54000000</v>
      </c>
      <c r="E41" s="10">
        <v>197195698</v>
      </c>
      <c r="F41" s="10">
        <v>0</v>
      </c>
      <c r="G41" s="10">
        <f>D41 + E41 - F41</f>
        <v>251195698</v>
      </c>
      <c r="H41" s="10">
        <v>164984633.68999997</v>
      </c>
      <c r="I41" s="10">
        <v>145131890.89999998</v>
      </c>
      <c r="J41" s="10">
        <f>H41 -I41</f>
        <v>19852742.789999992</v>
      </c>
      <c r="K41" s="11">
        <f>IF(G41&lt;&gt;0, I41 / G41, 0)</f>
        <v>0.57776423742734628</v>
      </c>
      <c r="L41" s="3"/>
    </row>
    <row r="42" spans="2:12" x14ac:dyDescent="0.25">
      <c r="L42" s="3"/>
    </row>
    <row r="43" spans="2:12" x14ac:dyDescent="0.25">
      <c r="B43" s="7" t="s">
        <v>63</v>
      </c>
      <c r="C43" s="12" t="s">
        <v>64</v>
      </c>
      <c r="D43" s="13">
        <v>54000000</v>
      </c>
      <c r="E43" s="13">
        <v>197195698</v>
      </c>
      <c r="F43" s="13">
        <v>0</v>
      </c>
      <c r="G43" s="13">
        <f>D43 + E43 - F43</f>
        <v>251195698</v>
      </c>
      <c r="H43" s="13">
        <v>164984633.68999997</v>
      </c>
      <c r="I43" s="13">
        <v>145131890.89999998</v>
      </c>
      <c r="J43" s="13">
        <f>H43 - I43</f>
        <v>19852742.789999992</v>
      </c>
      <c r="K43" s="14">
        <f>IF(G43&lt;&gt;0, I43 / G43, 0)</f>
        <v>0.57776423742734628</v>
      </c>
      <c r="L43" s="3"/>
    </row>
    <row r="44" spans="2:12" x14ac:dyDescent="0.25">
      <c r="B44" s="6" t="s">
        <v>65</v>
      </c>
      <c r="C44" s="15" t="s">
        <v>66</v>
      </c>
      <c r="D44" s="16">
        <v>54000000</v>
      </c>
      <c r="E44" s="16">
        <v>197195698</v>
      </c>
      <c r="F44" s="16">
        <v>0</v>
      </c>
      <c r="G44" s="16">
        <f>D44 + E44 - F44</f>
        <v>251195698</v>
      </c>
      <c r="H44" s="16">
        <v>164984633.68999997</v>
      </c>
      <c r="I44" s="16">
        <v>145131890.89999998</v>
      </c>
      <c r="J44" s="16">
        <f>H44 - I44</f>
        <v>19852742.789999992</v>
      </c>
      <c r="K44" s="17">
        <f>IF(G44&lt;&gt;0, I44 / G44, 0)</f>
        <v>0.57776423742734628</v>
      </c>
      <c r="L44" s="3"/>
    </row>
    <row r="45" spans="2:12" x14ac:dyDescent="0.25">
      <c r="L45" s="3"/>
    </row>
    <row r="46" spans="2:12" x14ac:dyDescent="0.25">
      <c r="B46" s="8" t="s">
        <v>67</v>
      </c>
      <c r="C46" s="9" t="s">
        <v>68</v>
      </c>
      <c r="D46" s="10">
        <v>1131017000</v>
      </c>
      <c r="E46" s="10">
        <v>382460708.04000002</v>
      </c>
      <c r="F46" s="10">
        <v>13434261.039999999</v>
      </c>
      <c r="G46" s="10">
        <f>D46 + E46 - F46</f>
        <v>1500043447</v>
      </c>
      <c r="H46" s="10">
        <v>1153156192.02</v>
      </c>
      <c r="I46" s="10">
        <v>1151856192.0199997</v>
      </c>
      <c r="J46" s="10">
        <f>H46 -I46</f>
        <v>1300000.0000002384</v>
      </c>
      <c r="K46" s="11">
        <f>IF(G46&lt;&gt;0, I46 / G46, 0)</f>
        <v>0.76788188657044931</v>
      </c>
      <c r="L46" s="3"/>
    </row>
    <row r="47" spans="2:12" x14ac:dyDescent="0.25">
      <c r="L47" s="3"/>
    </row>
    <row r="48" spans="2:12" x14ac:dyDescent="0.25">
      <c r="B48" s="7" t="s">
        <v>69</v>
      </c>
      <c r="C48" s="12" t="s">
        <v>70</v>
      </c>
      <c r="D48" s="13">
        <v>510779000</v>
      </c>
      <c r="E48" s="13">
        <v>353179265.04000002</v>
      </c>
      <c r="F48" s="13">
        <v>11203818.039999999</v>
      </c>
      <c r="G48" s="13">
        <f>D48 + E48 - F48</f>
        <v>852754447</v>
      </c>
      <c r="H48" s="13">
        <v>646840975.56000006</v>
      </c>
      <c r="I48" s="13">
        <v>645540975.56000006</v>
      </c>
      <c r="J48" s="13">
        <f>H48 - I48</f>
        <v>1300000</v>
      </c>
      <c r="K48" s="14">
        <f>IF(G48&lt;&gt;0, I48 / G48, 0)</f>
        <v>0.75700687088882468</v>
      </c>
      <c r="L48" s="3"/>
    </row>
    <row r="49" spans="1:13" x14ac:dyDescent="0.25">
      <c r="B49" s="6" t="s">
        <v>71</v>
      </c>
      <c r="C49" s="15" t="s">
        <v>72</v>
      </c>
      <c r="D49" s="16">
        <v>460779000</v>
      </c>
      <c r="E49" s="16">
        <v>27263108</v>
      </c>
      <c r="F49" s="16">
        <v>0</v>
      </c>
      <c r="G49" s="16">
        <f>D49 + E49 - F49</f>
        <v>488042108</v>
      </c>
      <c r="H49" s="16">
        <v>397046605.80000001</v>
      </c>
      <c r="I49" s="16">
        <v>397046605.80000001</v>
      </c>
      <c r="J49" s="16">
        <f>H49 - I49</f>
        <v>0</v>
      </c>
      <c r="K49" s="17">
        <f>IF(G49&lt;&gt;0, I49 / G49, 0)</f>
        <v>0.81354989516601306</v>
      </c>
      <c r="L49" s="3"/>
    </row>
    <row r="50" spans="1:13" x14ac:dyDescent="0.25">
      <c r="B50" s="6" t="s">
        <v>73</v>
      </c>
      <c r="C50" s="15" t="s">
        <v>74</v>
      </c>
      <c r="D50" s="16">
        <v>50000000</v>
      </c>
      <c r="E50" s="16">
        <v>325916157.04000002</v>
      </c>
      <c r="F50" s="16">
        <v>11203818.039999999</v>
      </c>
      <c r="G50" s="16">
        <f>D50 + E50 - F50</f>
        <v>364712339</v>
      </c>
      <c r="H50" s="16">
        <v>249794369.75999999</v>
      </c>
      <c r="I50" s="16">
        <v>248494369.75999999</v>
      </c>
      <c r="J50" s="16">
        <f>H50 - I50</f>
        <v>1300000</v>
      </c>
      <c r="K50" s="17">
        <f>IF(G50&lt;&gt;0, I50 / G50, 0)</f>
        <v>0.6813434676801543</v>
      </c>
      <c r="L50" s="3"/>
    </row>
    <row r="51" spans="1:13" x14ac:dyDescent="0.25">
      <c r="L51" s="3"/>
    </row>
    <row r="52" spans="1:13" x14ac:dyDescent="0.25">
      <c r="B52" s="7" t="s">
        <v>75</v>
      </c>
      <c r="C52" s="12" t="s">
        <v>76</v>
      </c>
      <c r="D52" s="13">
        <v>620238000</v>
      </c>
      <c r="E52" s="13">
        <v>29281443</v>
      </c>
      <c r="F52" s="13">
        <v>2230443</v>
      </c>
      <c r="G52" s="13">
        <f>D52 + E52 - F52</f>
        <v>647289000</v>
      </c>
      <c r="H52" s="13">
        <v>506315216.45999998</v>
      </c>
      <c r="I52" s="13">
        <v>506315216.45999992</v>
      </c>
      <c r="J52" s="13">
        <f>H52 - I52</f>
        <v>0</v>
      </c>
      <c r="K52" s="14">
        <f>IF(G52&lt;&gt;0, I52 / G52, 0)</f>
        <v>0.78220889967232554</v>
      </c>
      <c r="L52" s="3"/>
    </row>
    <row r="53" spans="1:13" x14ac:dyDescent="0.25">
      <c r="B53" s="6" t="s">
        <v>77</v>
      </c>
      <c r="C53" s="15" t="s">
        <v>78</v>
      </c>
      <c r="D53" s="16">
        <v>518238000</v>
      </c>
      <c r="E53" s="16">
        <v>0</v>
      </c>
      <c r="F53" s="16">
        <v>0</v>
      </c>
      <c r="G53" s="16">
        <f>D53 + E53 - F53</f>
        <v>518238000</v>
      </c>
      <c r="H53" s="16">
        <v>378565142.21000004</v>
      </c>
      <c r="I53" s="16">
        <v>378565142.21000004</v>
      </c>
      <c r="J53" s="16">
        <f>H53 - I53</f>
        <v>0</v>
      </c>
      <c r="K53" s="17">
        <f>IF(G53&lt;&gt;0, I53 / G53, 0)</f>
        <v>0.73048510956355972</v>
      </c>
      <c r="L53" s="3"/>
    </row>
    <row r="54" spans="1:13" x14ac:dyDescent="0.25">
      <c r="B54" s="6" t="s">
        <v>79</v>
      </c>
      <c r="C54" s="15" t="s">
        <v>80</v>
      </c>
      <c r="D54" s="16">
        <v>102000000</v>
      </c>
      <c r="E54" s="16">
        <v>15000000</v>
      </c>
      <c r="F54" s="16">
        <v>1549000</v>
      </c>
      <c r="G54" s="16">
        <f>D54 + E54 - F54</f>
        <v>115451000</v>
      </c>
      <c r="H54" s="16">
        <v>115450975</v>
      </c>
      <c r="I54" s="16">
        <v>115450975</v>
      </c>
      <c r="J54" s="16">
        <f>H54 - I54</f>
        <v>0</v>
      </c>
      <c r="K54" s="17">
        <f>IF(G54&lt;&gt;0, I54 / G54, 0)</f>
        <v>0.99999978345791718</v>
      </c>
      <c r="L54" s="3"/>
    </row>
    <row r="55" spans="1:13" x14ac:dyDescent="0.25">
      <c r="B55" s="6" t="s">
        <v>81</v>
      </c>
      <c r="C55" s="15" t="s">
        <v>82</v>
      </c>
      <c r="D55" s="16">
        <v>0</v>
      </c>
      <c r="E55" s="16">
        <v>14201443</v>
      </c>
      <c r="F55" s="16">
        <v>601443</v>
      </c>
      <c r="G55" s="16">
        <f>D55 + E55 - F55</f>
        <v>13600000</v>
      </c>
      <c r="H55" s="16">
        <v>11839099.250000004</v>
      </c>
      <c r="I55" s="16">
        <v>11839099.25</v>
      </c>
      <c r="J55" s="16">
        <f>H55 - I55</f>
        <v>0</v>
      </c>
      <c r="K55" s="17">
        <f>IF(G55&lt;&gt;0, I55 / G55, 0)</f>
        <v>0.87052200367647059</v>
      </c>
      <c r="L55" s="3"/>
    </row>
    <row r="56" spans="1:13" x14ac:dyDescent="0.25">
      <c r="B56" s="6" t="s">
        <v>83</v>
      </c>
      <c r="C56" s="15" t="s">
        <v>84</v>
      </c>
      <c r="D56" s="16">
        <v>0</v>
      </c>
      <c r="E56" s="16">
        <v>80000</v>
      </c>
      <c r="F56" s="16">
        <v>80000</v>
      </c>
      <c r="G56" s="16">
        <f>D56 + E56 - F56</f>
        <v>0</v>
      </c>
      <c r="H56" s="16">
        <v>460000</v>
      </c>
      <c r="I56" s="16">
        <v>460000</v>
      </c>
      <c r="J56" s="16">
        <f>H56 - I56</f>
        <v>0</v>
      </c>
      <c r="K56" s="17">
        <f>IF(G56&lt;&gt;0, I56 / G56, 0)</f>
        <v>0</v>
      </c>
      <c r="L56" s="3"/>
    </row>
    <row r="57" spans="1:13" x14ac:dyDescent="0.25">
      <c r="L57" s="3"/>
    </row>
    <row r="58" spans="1:13" x14ac:dyDescent="0.25">
      <c r="B58" s="27" t="s">
        <v>85</v>
      </c>
      <c r="C58" s="27"/>
      <c r="D58" s="10">
        <f>SUM(,D12,D21,D32,D41,D46)</f>
        <v>1216617000</v>
      </c>
      <c r="E58" s="10">
        <f t="shared" ref="E58:J58" si="6">SUM(,E12,E21,E32,E41,E46)</f>
        <v>677751463.03999996</v>
      </c>
      <c r="F58" s="10">
        <f t="shared" si="6"/>
        <v>45724818.039999999</v>
      </c>
      <c r="G58" s="10">
        <f t="shared" si="6"/>
        <v>1848643645</v>
      </c>
      <c r="H58" s="10">
        <f t="shared" si="6"/>
        <v>1413209392.6900001</v>
      </c>
      <c r="I58" s="10">
        <f t="shared" si="6"/>
        <v>1390724543.1599998</v>
      </c>
      <c r="J58" s="10">
        <f t="shared" si="6"/>
        <v>22484849.530000225</v>
      </c>
      <c r="K58" s="11">
        <f>IF(G58&lt;&gt;0, I58 / G58, 0)</f>
        <v>0.7522945522364316</v>
      </c>
    </row>
    <row r="59" spans="1:13" ht="11.25" customHeight="1" x14ac:dyDescent="0.25">
      <c r="A59" s="18"/>
      <c r="B59" s="19"/>
      <c r="C59" s="18"/>
      <c r="D59" s="18"/>
      <c r="E59" s="18"/>
      <c r="F59" s="18"/>
      <c r="G59" s="18"/>
      <c r="H59" s="18"/>
      <c r="I59" s="18"/>
      <c r="J59" s="18"/>
      <c r="K59" s="18"/>
      <c r="L59" s="20"/>
      <c r="M59" s="20"/>
    </row>
    <row r="60" spans="1:13" ht="11.25" customHeight="1" x14ac:dyDescent="0.25">
      <c r="A60" s="18"/>
      <c r="B60" s="19"/>
      <c r="C60" s="18"/>
      <c r="D60" s="18"/>
      <c r="E60" s="18"/>
      <c r="F60" s="18"/>
      <c r="G60" s="18"/>
      <c r="H60" s="18"/>
      <c r="I60" s="18"/>
      <c r="J60" s="18"/>
      <c r="K60" s="18"/>
      <c r="L60" s="20"/>
      <c r="M60" s="20"/>
    </row>
    <row r="61" spans="1:13" ht="10.5" customHeight="1" x14ac:dyDescent="0.25">
      <c r="A61" s="3"/>
      <c r="B61" s="21" t="s">
        <v>86</v>
      </c>
      <c r="C61" s="22"/>
      <c r="D61" s="3"/>
      <c r="E61" s="3"/>
      <c r="F61" s="3"/>
      <c r="G61" s="3"/>
      <c r="H61" s="3"/>
      <c r="I61" s="3"/>
      <c r="J61" s="3"/>
      <c r="K61" s="3"/>
      <c r="L61" s="20"/>
      <c r="M61" s="20"/>
    </row>
    <row r="62" spans="1:13" ht="10.5" customHeight="1" x14ac:dyDescent="0.25">
      <c r="A62" s="3"/>
      <c r="B62" s="23" t="s">
        <v>87</v>
      </c>
      <c r="C62" s="22"/>
      <c r="D62" s="3"/>
      <c r="E62" s="3"/>
      <c r="F62" s="3"/>
      <c r="G62" s="3"/>
      <c r="H62" s="3"/>
      <c r="I62" s="3"/>
      <c r="J62" s="3"/>
      <c r="K62" s="3"/>
      <c r="L62" s="20"/>
      <c r="M62" s="20"/>
    </row>
    <row r="63" spans="1:13" x14ac:dyDescent="0.25">
      <c r="A63" s="3"/>
      <c r="B63" s="24"/>
      <c r="C63" s="3"/>
      <c r="D63" s="3"/>
      <c r="E63" s="3"/>
      <c r="F63" s="3"/>
      <c r="G63" s="3"/>
      <c r="H63" s="3"/>
      <c r="I63" s="3"/>
      <c r="J63" s="3"/>
      <c r="K63" s="3"/>
      <c r="L63" s="20"/>
      <c r="M63" s="20"/>
    </row>
    <row r="64" spans="1:13" x14ac:dyDescent="0.25">
      <c r="A64" s="3"/>
      <c r="B64" s="24"/>
      <c r="C64" s="3"/>
      <c r="D64" s="3"/>
      <c r="E64" s="3"/>
      <c r="F64" s="3"/>
      <c r="G64" s="3"/>
      <c r="H64" s="3"/>
      <c r="I64" s="3"/>
      <c r="J64" s="3"/>
      <c r="K64" s="3"/>
      <c r="L64" s="20"/>
      <c r="M64" s="20"/>
    </row>
    <row r="65" spans="1:11" x14ac:dyDescent="0.25">
      <c r="A65" s="3"/>
      <c r="B65" s="24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5">
      <c r="A66" s="3"/>
      <c r="B66" s="24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5">
      <c r="A67" s="3"/>
      <c r="B67" s="24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5">
      <c r="A68" s="3"/>
      <c r="B68" s="24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5">
      <c r="A69" s="3"/>
      <c r="B69" s="24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5">
      <c r="A70" s="3"/>
      <c r="B70" s="24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5">
      <c r="B71" s="25"/>
      <c r="C71" s="26"/>
      <c r="D71" s="26"/>
      <c r="E71" s="26"/>
      <c r="F71" s="26"/>
      <c r="G71" s="26"/>
      <c r="H71" s="26"/>
      <c r="I71" s="26"/>
      <c r="J71" s="26"/>
      <c r="K71" s="26"/>
    </row>
  </sheetData>
  <mergeCells count="11">
    <mergeCell ref="B58:C58"/>
    <mergeCell ref="B3:K3"/>
    <mergeCell ref="B4:K4"/>
    <mergeCell ref="B7:C8"/>
    <mergeCell ref="D7:D8"/>
    <mergeCell ref="E7:F7"/>
    <mergeCell ref="G7:G8"/>
    <mergeCell ref="H7:H8"/>
    <mergeCell ref="I7:I8"/>
    <mergeCell ref="J7:J8"/>
    <mergeCell ref="K7:K8"/>
  </mergeCells>
  <printOptions horizontalCentered="1"/>
  <pageMargins left="0.31496062992125984" right="0.31496062992125984" top="0.35433070866141736" bottom="0.15748031496062992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ING-RTC</vt:lpstr>
      <vt:lpstr>'ING-RTC'!Área_de_impresión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Jael Trejo Huertero</dc:creator>
  <cp:lastModifiedBy>Laura Nayerli Pacheco Casillas</cp:lastModifiedBy>
  <dcterms:created xsi:type="dcterms:W3CDTF">2018-11-15T16:58:22Z</dcterms:created>
  <dcterms:modified xsi:type="dcterms:W3CDTF">2018-11-16T18:42:35Z</dcterms:modified>
</cp:coreProperties>
</file>